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benni\Desktop\KANNALAND\MFIP IIIx 2021-22\7. Oct 2021\26 Oct 2021\"/>
    </mc:Choice>
  </mc:AlternateContent>
  <xr:revisionPtr revIDLastSave="0" documentId="13_ncr:1_{3FDADFEA-64EC-4333-BFE7-F9BF9580641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3" i="1" l="1"/>
  <c r="I33" i="1"/>
  <c r="G33" i="1"/>
  <c r="G24" i="1"/>
  <c r="F24" i="1"/>
  <c r="E24" i="1"/>
  <c r="J23" i="1"/>
  <c r="I23" i="1"/>
  <c r="I24" i="1" s="1"/>
  <c r="G6" i="1"/>
  <c r="J13" i="1"/>
  <c r="F19" i="1"/>
  <c r="F14" i="1"/>
  <c r="E26" i="1" l="1"/>
  <c r="J24" i="1"/>
  <c r="I5" i="1"/>
  <c r="I4" i="1"/>
  <c r="F9" i="1"/>
  <c r="G4" i="1"/>
  <c r="G7" i="1"/>
  <c r="G8" i="1"/>
  <c r="I13" i="1"/>
  <c r="G19" i="1"/>
  <c r="G13" i="1"/>
  <c r="G14" i="1" s="1"/>
  <c r="E19" i="1"/>
  <c r="H19" i="1"/>
  <c r="J18" i="1"/>
  <c r="I18" i="1"/>
  <c r="I19" i="1" s="1"/>
  <c r="E14" i="1"/>
  <c r="H8" i="1"/>
  <c r="J8" i="1" s="1"/>
  <c r="H7" i="1"/>
  <c r="J7" i="1" s="1"/>
  <c r="H6" i="1"/>
  <c r="I6" i="1" s="1"/>
  <c r="H4" i="1"/>
  <c r="J4" i="1" s="1"/>
  <c r="J5" i="1"/>
  <c r="E9" i="1"/>
  <c r="I8" i="1" l="1"/>
  <c r="I7" i="1"/>
  <c r="G9" i="1"/>
  <c r="J19" i="1"/>
  <c r="H14" i="1"/>
  <c r="J14" i="1" s="1"/>
  <c r="J6" i="1"/>
  <c r="I14" i="1"/>
  <c r="H9" i="1"/>
  <c r="J9" i="1" s="1"/>
  <c r="I9" i="1" l="1"/>
</calcChain>
</file>

<file path=xl/sharedStrings.xml><?xml version="1.0" encoding="utf-8"?>
<sst xmlns="http://schemas.openxmlformats.org/spreadsheetml/2006/main" count="59" uniqueCount="31">
  <si>
    <t>Grant</t>
  </si>
  <si>
    <t>Project No</t>
  </si>
  <si>
    <t>Project Name</t>
  </si>
  <si>
    <t>Budget</t>
  </si>
  <si>
    <t>Expenditure</t>
  </si>
  <si>
    <t>Still to spend</t>
  </si>
  <si>
    <t>% Spend</t>
  </si>
  <si>
    <t>MIG</t>
  </si>
  <si>
    <t>Kannaland: Installation of Water Meters</t>
  </si>
  <si>
    <t>Zoar: New Sport Field Lighting</t>
  </si>
  <si>
    <t>Zoar: Upgrade new Cemetery</t>
  </si>
  <si>
    <t>Ladismith: New Waste Water Treatment Works</t>
  </si>
  <si>
    <t>Ladismith: Upgrade Water Treatment Works</t>
  </si>
  <si>
    <t>TOTALS</t>
  </si>
  <si>
    <t>WSIG</t>
  </si>
  <si>
    <t>Calitzdorp: Klein Karoo Rural Water Scheme</t>
  </si>
  <si>
    <t>Received</t>
  </si>
  <si>
    <t>Outstanding</t>
  </si>
  <si>
    <t xml:space="preserve">Still to spend </t>
  </si>
  <si>
    <t>Detailed Capital Programe 2021/2022</t>
  </si>
  <si>
    <t>INEP</t>
  </si>
  <si>
    <t>Ladismith Electrification</t>
  </si>
  <si>
    <t xml:space="preserve">Internal Funding </t>
  </si>
  <si>
    <t>Acquisition (Furniture and office equipment and Laptops)</t>
  </si>
  <si>
    <t>Total Capital 2021/2022</t>
  </si>
  <si>
    <t>Municipal Infrastructure Grant</t>
  </si>
  <si>
    <t>Water Service Infrastructure Grant</t>
  </si>
  <si>
    <t>Internal Funding</t>
  </si>
  <si>
    <t>Grant Name</t>
  </si>
  <si>
    <t>Allocation</t>
  </si>
  <si>
    <t>Integrated National Electrification Programme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</si>
</sst>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[$R-1C09]* #,##0.00_-;\-[$R-1C09]* #,##0.00_-;_-[$R-1C09]* &quot;-&quot;??_-;_-@_-"/>
    <numFmt numFmtId="165" formatCode="_ * #,##0.00_ ;_ * \-#,##0.00_ ;_ * &quot;-&quot;??_ ;_ @_ "/>
    <numFmt numFmtId="166" formatCode="&quot;R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0"/>
      <color rgb="FF800080"/>
      <name val="Arial"/>
      <family val="2"/>
    </font>
    <font>
      <u/>
      <sz val="10"/>
      <color rgb="FF0000FF"/>
      <name val="Arial"/>
      <family val="2"/>
    </font>
    <font>
      <b/>
      <sz val="18"/>
      <color theme="3"/>
      <name val="Calibri Light"/>
      <family val="2"/>
      <scheme val="major"/>
    </font>
    <font>
      <sz val="11"/>
      <color theme="1"/>
      <name val="Arial Nova Cond"/>
      <family val="2"/>
    </font>
    <font>
      <b/>
      <sz val="11"/>
      <color theme="1"/>
      <name val="Arial Nova Cond"/>
      <family val="2"/>
    </font>
    <font>
      <sz val="11"/>
      <name val="Arial Nova Cond"/>
      <family val="2"/>
    </font>
    <font>
      <sz val="10"/>
      <color theme="1"/>
      <name val="Arial Nova Cond"/>
      <family val="2"/>
    </font>
    <font>
      <b/>
      <sz val="10"/>
      <color theme="1"/>
      <name val="Arial Nova Cond"/>
      <family val="2"/>
    </font>
    <font>
      <b/>
      <sz val="11"/>
      <color theme="0"/>
      <name val="Arial Nova Cond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9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43" fontId="1" fillId="0" borderId="0" applyFont="0" applyFill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165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17" fillId="0" borderId="0"/>
    <xf numFmtId="0" fontId="17" fillId="0" borderId="0"/>
    <xf numFmtId="0" fontId="20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1" fillId="0" borderId="0" xfId="0" applyFont="1"/>
    <xf numFmtId="0" fontId="22" fillId="0" borderId="10" xfId="0" applyFont="1" applyBorder="1" applyAlignment="1">
      <alignment horizontal="right"/>
    </xf>
    <xf numFmtId="164" fontId="22" fillId="0" borderId="10" xfId="0" applyNumberFormat="1" applyFont="1" applyBorder="1"/>
    <xf numFmtId="9" fontId="21" fillId="33" borderId="10" xfId="0" applyNumberFormat="1" applyFont="1" applyFill="1" applyBorder="1"/>
    <xf numFmtId="0" fontId="22" fillId="0" borderId="0" xfId="0" applyFont="1" applyBorder="1" applyAlignment="1">
      <alignment horizontal="right"/>
    </xf>
    <xf numFmtId="164" fontId="22" fillId="0" borderId="0" xfId="0" applyNumberFormat="1" applyFont="1" applyBorder="1"/>
    <xf numFmtId="9" fontId="21" fillId="0" borderId="0" xfId="0" applyNumberFormat="1" applyFont="1" applyFill="1" applyBorder="1"/>
    <xf numFmtId="9" fontId="21" fillId="0" borderId="0" xfId="0" applyNumberFormat="1" applyFont="1" applyBorder="1"/>
    <xf numFmtId="164" fontId="21" fillId="0" borderId="0" xfId="0" applyNumberFormat="1" applyFont="1"/>
    <xf numFmtId="0" fontId="21" fillId="0" borderId="0" xfId="0" applyFont="1" applyBorder="1"/>
    <xf numFmtId="0" fontId="22" fillId="0" borderId="0" xfId="0" applyFont="1"/>
    <xf numFmtId="164" fontId="22" fillId="0" borderId="0" xfId="0" applyNumberFormat="1" applyFont="1"/>
    <xf numFmtId="0" fontId="22" fillId="34" borderId="10" xfId="0" applyFont="1" applyFill="1" applyBorder="1"/>
    <xf numFmtId="0" fontId="22" fillId="0" borderId="10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10" xfId="0" applyFont="1" applyBorder="1" applyAlignment="1">
      <alignment vertical="center"/>
    </xf>
    <xf numFmtId="0" fontId="21" fillId="0" borderId="10" xfId="0" applyFont="1" applyBorder="1" applyAlignment="1">
      <alignment horizontal="left" vertical="center"/>
    </xf>
    <xf numFmtId="164" fontId="21" fillId="0" borderId="10" xfId="0" applyNumberFormat="1" applyFont="1" applyBorder="1" applyAlignment="1">
      <alignment vertical="center"/>
    </xf>
    <xf numFmtId="9" fontId="21" fillId="0" borderId="10" xfId="0" applyNumberFormat="1" applyFont="1" applyBorder="1" applyAlignment="1">
      <alignment vertical="center"/>
    </xf>
    <xf numFmtId="0" fontId="21" fillId="0" borderId="10" xfId="0" applyFont="1" applyBorder="1" applyAlignment="1">
      <alignment vertical="center" wrapText="1"/>
    </xf>
    <xf numFmtId="0" fontId="24" fillId="0" borderId="10" xfId="0" applyFont="1" applyBorder="1" applyAlignment="1">
      <alignment vertical="center"/>
    </xf>
    <xf numFmtId="0" fontId="24" fillId="0" borderId="10" xfId="0" applyFont="1" applyBorder="1" applyAlignment="1">
      <alignment horizontal="left" vertical="center"/>
    </xf>
    <xf numFmtId="164" fontId="24" fillId="0" borderId="10" xfId="0" applyNumberFormat="1" applyFont="1" applyBorder="1" applyAlignment="1">
      <alignment vertical="center"/>
    </xf>
    <xf numFmtId="9" fontId="24" fillId="0" borderId="10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10" xfId="0" applyFont="1" applyBorder="1" applyAlignment="1">
      <alignment vertical="center" wrapText="1"/>
    </xf>
    <xf numFmtId="0" fontId="25" fillId="0" borderId="10" xfId="0" applyFont="1" applyBorder="1" applyAlignment="1">
      <alignment horizontal="right" vertical="center"/>
    </xf>
    <xf numFmtId="164" fontId="25" fillId="0" borderId="10" xfId="0" applyNumberFormat="1" applyFont="1" applyBorder="1" applyAlignment="1">
      <alignment vertical="center"/>
    </xf>
    <xf numFmtId="9" fontId="24" fillId="33" borderId="10" xfId="0" applyNumberFormat="1" applyFont="1" applyFill="1" applyBorder="1" applyAlignment="1">
      <alignment vertical="center"/>
    </xf>
    <xf numFmtId="166" fontId="21" fillId="0" borderId="10" xfId="48" applyNumberFormat="1" applyFont="1" applyBorder="1" applyAlignment="1">
      <alignment vertical="center"/>
    </xf>
    <xf numFmtId="166" fontId="21" fillId="0" borderId="10" xfId="0" applyNumberFormat="1" applyFont="1" applyBorder="1" applyAlignment="1">
      <alignment vertical="center"/>
    </xf>
    <xf numFmtId="0" fontId="23" fillId="0" borderId="10" xfId="0" applyFont="1" applyFill="1" applyBorder="1" applyAlignment="1">
      <alignment vertical="center"/>
    </xf>
    <xf numFmtId="166" fontId="21" fillId="0" borderId="11" xfId="0" applyNumberFormat="1" applyFont="1" applyBorder="1"/>
    <xf numFmtId="0" fontId="25" fillId="0" borderId="10" xfId="0" applyFont="1" applyBorder="1" applyAlignment="1">
      <alignment vertical="center" wrapText="1"/>
    </xf>
    <xf numFmtId="0" fontId="25" fillId="0" borderId="10" xfId="0" applyFont="1" applyBorder="1" applyAlignment="1">
      <alignment vertical="center"/>
    </xf>
    <xf numFmtId="0" fontId="22" fillId="36" borderId="10" xfId="0" applyFont="1" applyFill="1" applyBorder="1" applyAlignment="1">
      <alignment vertical="center"/>
    </xf>
    <xf numFmtId="0" fontId="22" fillId="36" borderId="10" xfId="0" applyFont="1" applyFill="1" applyBorder="1"/>
    <xf numFmtId="0" fontId="26" fillId="35" borderId="0" xfId="0" applyFont="1" applyFill="1" applyAlignment="1">
      <alignment horizontal="center"/>
    </xf>
  </cellXfs>
  <cellStyles count="49">
    <cellStyle name="20% - Accent1" xfId="17" builtinId="30" customBuiltin="1"/>
    <cellStyle name="20% - Accent2" xfId="20" builtinId="34" customBuiltin="1"/>
    <cellStyle name="20% - Accent3" xfId="23" builtinId="38" customBuiltin="1"/>
    <cellStyle name="20% - Accent4" xfId="26" builtinId="42" customBuiltin="1"/>
    <cellStyle name="20% - Accent5" xfId="29" builtinId="46" customBuiltin="1"/>
    <cellStyle name="20% - Accent6" xfId="32" builtinId="50" customBuiltin="1"/>
    <cellStyle name="40% - Accent1" xfId="18" builtinId="31" customBuiltin="1"/>
    <cellStyle name="40% - Accent2" xfId="21" builtinId="35" customBuiltin="1"/>
    <cellStyle name="40% - Accent3" xfId="24" builtinId="39" customBuiltin="1"/>
    <cellStyle name="40% - Accent4" xfId="27" builtinId="43" customBuiltin="1"/>
    <cellStyle name="40% - Accent5" xfId="30" builtinId="47" customBuiltin="1"/>
    <cellStyle name="40% - Accent6" xfId="33" builtinId="51" customBuiltin="1"/>
    <cellStyle name="60% - Accent1 2" xfId="35" xr:uid="{00000000-0005-0000-0000-00000C000000}"/>
    <cellStyle name="60% - Accent2 2" xfId="36" xr:uid="{00000000-0005-0000-0000-00000D000000}"/>
    <cellStyle name="60% - Accent3 2" xfId="37" xr:uid="{00000000-0005-0000-0000-00000E000000}"/>
    <cellStyle name="60% - Accent4 2" xfId="38" xr:uid="{00000000-0005-0000-0000-00000F000000}"/>
    <cellStyle name="60% - Accent5 2" xfId="39" xr:uid="{00000000-0005-0000-0000-000010000000}"/>
    <cellStyle name="60% - Accent6 2" xfId="40" xr:uid="{00000000-0005-0000-0000-000011000000}"/>
    <cellStyle name="Accent1" xfId="16" builtinId="29" customBuiltin="1"/>
    <cellStyle name="Accent2" xfId="19" builtinId="33" customBuiltin="1"/>
    <cellStyle name="Accent3" xfId="22" builtinId="37" customBuiltin="1"/>
    <cellStyle name="Accent4" xfId="25" builtinId="41" customBuiltin="1"/>
    <cellStyle name="Accent5" xfId="28" builtinId="45" customBuiltin="1"/>
    <cellStyle name="Accent6" xfId="31" builtinId="49" customBuiltin="1"/>
    <cellStyle name="Bad" xfId="6" builtinId="27" customBuiltin="1"/>
    <cellStyle name="Calculation" xfId="9" builtinId="22" customBuiltin="1"/>
    <cellStyle name="Check Cell" xfId="11" builtinId="23" customBuiltin="1"/>
    <cellStyle name="Comma" xfId="48" builtinId="3"/>
    <cellStyle name="Comma 2" xfId="41" xr:uid="{00000000-0005-0000-0000-00001B000000}"/>
    <cellStyle name="Comma 3" xfId="34" xr:uid="{00000000-0005-0000-0000-00001C000000}"/>
    <cellStyle name="Explanatory Text" xfId="14" builtinId="53" customBuiltin="1"/>
    <cellStyle name="Followed Hyperlink" xfId="42" builtinId="9" customBuiltin="1"/>
    <cellStyle name="Good" xfId="5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Hyperlink" xfId="43" builtinId="8" customBuiltin="1"/>
    <cellStyle name="Input" xfId="7" builtinId="20" customBuiltin="1"/>
    <cellStyle name="Linked Cell" xfId="10" builtinId="24" customBuiltin="1"/>
    <cellStyle name="Neutral 2" xfId="44" xr:uid="{00000000-0005-0000-0000-000027000000}"/>
    <cellStyle name="Normal" xfId="0" builtinId="0"/>
    <cellStyle name="Normal 2" xfId="45" xr:uid="{00000000-0005-0000-0000-000029000000}"/>
    <cellStyle name="Normal 2 10" xfId="46" xr:uid="{00000000-0005-0000-0000-00002A000000}"/>
    <cellStyle name="Note" xfId="13" builtinId="10" customBuiltin="1"/>
    <cellStyle name="Output" xfId="8" builtinId="21" customBuiltin="1"/>
    <cellStyle name="Title 2" xfId="47" xr:uid="{00000000-0005-0000-0000-00002D000000}"/>
    <cellStyle name="Total" xfId="15" builtinId="25" customBuiltin="1"/>
    <cellStyle name="Warning Text" xfId="1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34"/>
  <sheetViews>
    <sheetView showGridLines="0" tabSelected="1" workbookViewId="0">
      <selection activeCell="A34" sqref="A1:K34"/>
    </sheetView>
  </sheetViews>
  <sheetFormatPr defaultRowHeight="13.8" x14ac:dyDescent="0.25"/>
  <cols>
    <col min="1" max="1" width="3.33203125" style="1" customWidth="1"/>
    <col min="2" max="2" width="8.88671875" style="1"/>
    <col min="3" max="3" width="10.6640625" style="1" bestFit="1" customWidth="1"/>
    <col min="4" max="4" width="38.44140625" style="1" customWidth="1"/>
    <col min="5" max="5" width="18.21875" style="1" bestFit="1" customWidth="1"/>
    <col min="6" max="9" width="21.77734375" style="1" customWidth="1"/>
    <col min="10" max="10" width="9.21875" style="1" bestFit="1" customWidth="1"/>
    <col min="11" max="11" width="4.21875" style="1" customWidth="1"/>
    <col min="12" max="16384" width="8.88671875" style="1"/>
  </cols>
  <sheetData>
    <row r="2" spans="2:10" x14ac:dyDescent="0.25">
      <c r="B2" s="38" t="s">
        <v>19</v>
      </c>
      <c r="C2" s="38"/>
      <c r="D2" s="38"/>
      <c r="E2" s="38"/>
      <c r="F2" s="38"/>
      <c r="G2" s="38"/>
      <c r="H2" s="38"/>
      <c r="I2" s="38"/>
      <c r="J2" s="38"/>
    </row>
    <row r="3" spans="2:10" s="15" customFormat="1" ht="16.8" customHeight="1" x14ac:dyDescent="0.3">
      <c r="B3" s="36" t="s">
        <v>0</v>
      </c>
      <c r="C3" s="36" t="s">
        <v>1</v>
      </c>
      <c r="D3" s="36" t="s">
        <v>2</v>
      </c>
      <c r="E3" s="36">
        <v>2021</v>
      </c>
      <c r="F3" s="36" t="s">
        <v>16</v>
      </c>
      <c r="G3" s="36" t="s">
        <v>17</v>
      </c>
      <c r="H3" s="36" t="s">
        <v>4</v>
      </c>
      <c r="I3" s="36" t="s">
        <v>18</v>
      </c>
      <c r="J3" s="36" t="s">
        <v>6</v>
      </c>
    </row>
    <row r="4" spans="2:10" s="25" customFormat="1" ht="24.6" customHeight="1" x14ac:dyDescent="0.3">
      <c r="B4" s="21" t="s">
        <v>7</v>
      </c>
      <c r="C4" s="22">
        <v>235124</v>
      </c>
      <c r="D4" s="21" t="s">
        <v>8</v>
      </c>
      <c r="E4" s="23">
        <v>465514.58</v>
      </c>
      <c r="F4" s="23">
        <v>69221.399999999994</v>
      </c>
      <c r="G4" s="23">
        <f>E4-F4</f>
        <v>396293.18000000005</v>
      </c>
      <c r="H4" s="23">
        <f>24649.04+44572.36</f>
        <v>69221.399999999994</v>
      </c>
      <c r="I4" s="23">
        <f>E4-F4</f>
        <v>396293.18000000005</v>
      </c>
      <c r="J4" s="24">
        <f>H4/E4</f>
        <v>0.14869867233803932</v>
      </c>
    </row>
    <row r="5" spans="2:10" s="25" customFormat="1" ht="24.6" customHeight="1" x14ac:dyDescent="0.3">
      <c r="B5" s="21" t="s">
        <v>7</v>
      </c>
      <c r="C5" s="22">
        <v>220290</v>
      </c>
      <c r="D5" s="21" t="s">
        <v>9</v>
      </c>
      <c r="E5" s="23">
        <v>357007.87</v>
      </c>
      <c r="F5" s="23"/>
      <c r="G5" s="23"/>
      <c r="H5" s="23">
        <v>0</v>
      </c>
      <c r="I5" s="23">
        <f>E5-H5</f>
        <v>357007.87</v>
      </c>
      <c r="J5" s="24">
        <f t="shared" ref="J5:J8" si="0">H5/E5</f>
        <v>0</v>
      </c>
    </row>
    <row r="6" spans="2:10" s="25" customFormat="1" ht="24.6" customHeight="1" x14ac:dyDescent="0.3">
      <c r="B6" s="21" t="s">
        <v>7</v>
      </c>
      <c r="C6" s="22">
        <v>213625</v>
      </c>
      <c r="D6" s="21" t="s">
        <v>10</v>
      </c>
      <c r="E6" s="23">
        <v>1789312.35</v>
      </c>
      <c r="F6" s="23">
        <v>774860.91</v>
      </c>
      <c r="G6" s="23">
        <f>E6-F6</f>
        <v>1014451.4400000001</v>
      </c>
      <c r="H6" s="23">
        <f>585492.81+822949.21+156189.88</f>
        <v>1564631.9</v>
      </c>
      <c r="I6" s="23">
        <f t="shared" ref="I6:I8" si="1">E6-H6</f>
        <v>224680.45000000019</v>
      </c>
      <c r="J6" s="24">
        <f t="shared" si="0"/>
        <v>0.87443195705881083</v>
      </c>
    </row>
    <row r="7" spans="2:10" s="25" customFormat="1" ht="24.6" customHeight="1" x14ac:dyDescent="0.3">
      <c r="B7" s="21" t="s">
        <v>7</v>
      </c>
      <c r="C7" s="22">
        <v>160843</v>
      </c>
      <c r="D7" s="26" t="s">
        <v>11</v>
      </c>
      <c r="E7" s="23">
        <v>6245094.3700000001</v>
      </c>
      <c r="F7" s="23">
        <v>91946.16</v>
      </c>
      <c r="G7" s="23">
        <f>E7-F7</f>
        <v>6153148.21</v>
      </c>
      <c r="H7" s="23">
        <f>91946.16</f>
        <v>91946.16</v>
      </c>
      <c r="I7" s="23">
        <f t="shared" si="1"/>
        <v>6153148.21</v>
      </c>
      <c r="J7" s="24">
        <f t="shared" si="0"/>
        <v>1.4722941648678401E-2</v>
      </c>
    </row>
    <row r="8" spans="2:10" s="25" customFormat="1" ht="24.6" customHeight="1" x14ac:dyDescent="0.3">
      <c r="B8" s="21" t="s">
        <v>7</v>
      </c>
      <c r="C8" s="22">
        <v>285450</v>
      </c>
      <c r="D8" s="26" t="s">
        <v>12</v>
      </c>
      <c r="E8" s="23">
        <v>1207370.83</v>
      </c>
      <c r="F8" s="23">
        <v>76271.53</v>
      </c>
      <c r="G8" s="23">
        <f>E8-F8</f>
        <v>1131099.3</v>
      </c>
      <c r="H8" s="23">
        <f>76271.53</f>
        <v>76271.53</v>
      </c>
      <c r="I8" s="23">
        <f t="shared" si="1"/>
        <v>1131099.3</v>
      </c>
      <c r="J8" s="24">
        <f t="shared" si="0"/>
        <v>6.3171585816761855E-2</v>
      </c>
    </row>
    <row r="9" spans="2:10" s="25" customFormat="1" ht="24.6" customHeight="1" x14ac:dyDescent="0.3">
      <c r="D9" s="27" t="s">
        <v>13</v>
      </c>
      <c r="E9" s="28">
        <f>SUM(E4:E8)</f>
        <v>10064300</v>
      </c>
      <c r="F9" s="28">
        <f>SUM(F4:F8)</f>
        <v>1012300.0000000001</v>
      </c>
      <c r="G9" s="28">
        <f>SUM(G4:G8)</f>
        <v>8694992.1300000008</v>
      </c>
      <c r="H9" s="28">
        <f>SUM(H4:H8)</f>
        <v>1802070.9899999998</v>
      </c>
      <c r="I9" s="28">
        <f>SUM(I4:I8)</f>
        <v>8262229.0099999998</v>
      </c>
      <c r="J9" s="29">
        <f>H9/E9</f>
        <v>0.17905577039635143</v>
      </c>
    </row>
    <row r="10" spans="2:10" ht="6.6" customHeight="1" x14ac:dyDescent="0.25">
      <c r="D10" s="5"/>
      <c r="E10" s="6"/>
      <c r="F10" s="6"/>
      <c r="G10" s="6"/>
      <c r="H10" s="6"/>
      <c r="I10" s="6"/>
      <c r="J10" s="7"/>
    </row>
    <row r="11" spans="2:10" ht="6.6" customHeight="1" x14ac:dyDescent="0.25">
      <c r="D11" s="5"/>
      <c r="E11" s="6"/>
      <c r="F11" s="6"/>
      <c r="G11" s="6"/>
      <c r="H11" s="6"/>
      <c r="I11" s="6"/>
      <c r="J11" s="8"/>
    </row>
    <row r="12" spans="2:10" x14ac:dyDescent="0.25">
      <c r="B12" s="37" t="s">
        <v>0</v>
      </c>
      <c r="C12" s="37" t="s">
        <v>1</v>
      </c>
      <c r="D12" s="37" t="s">
        <v>2</v>
      </c>
      <c r="E12" s="37" t="s">
        <v>3</v>
      </c>
      <c r="F12" s="37"/>
      <c r="G12" s="37"/>
      <c r="H12" s="37" t="s">
        <v>4</v>
      </c>
      <c r="I12" s="37" t="s">
        <v>5</v>
      </c>
      <c r="J12" s="37" t="s">
        <v>6</v>
      </c>
    </row>
    <row r="13" spans="2:10" s="15" customFormat="1" ht="19.8" customHeight="1" x14ac:dyDescent="0.3">
      <c r="B13" s="16" t="s">
        <v>14</v>
      </c>
      <c r="C13" s="17"/>
      <c r="D13" s="20" t="s">
        <v>15</v>
      </c>
      <c r="E13" s="18">
        <v>10000000</v>
      </c>
      <c r="F13" s="18">
        <v>1000000</v>
      </c>
      <c r="G13" s="18">
        <f>E13-F13</f>
        <v>9000000</v>
      </c>
      <c r="H13" s="18">
        <v>43085.59</v>
      </c>
      <c r="I13" s="18">
        <f>F13-H13</f>
        <v>956914.41</v>
      </c>
      <c r="J13" s="19">
        <f>H13/F13</f>
        <v>4.3085589999999993E-2</v>
      </c>
    </row>
    <row r="14" spans="2:10" x14ac:dyDescent="0.25">
      <c r="D14" s="2" t="s">
        <v>13</v>
      </c>
      <c r="E14" s="3">
        <f>SUM(E13:E13)</f>
        <v>10000000</v>
      </c>
      <c r="F14" s="3">
        <f>SUM(F13:F13)</f>
        <v>1000000</v>
      </c>
      <c r="G14" s="3">
        <f>SUM(G13:G13)</f>
        <v>9000000</v>
      </c>
      <c r="H14" s="3">
        <f>SUM(H13:H13)</f>
        <v>43085.59</v>
      </c>
      <c r="I14" s="3">
        <f>SUM(I13:I13)</f>
        <v>956914.41</v>
      </c>
      <c r="J14" s="4">
        <f t="shared" ref="J14" si="2">H14/E14</f>
        <v>4.308559E-3</v>
      </c>
    </row>
    <row r="15" spans="2:10" x14ac:dyDescent="0.25">
      <c r="D15" s="5"/>
      <c r="E15" s="6"/>
      <c r="F15" s="6"/>
      <c r="G15" s="6"/>
      <c r="H15" s="6"/>
      <c r="I15" s="6"/>
      <c r="J15" s="7"/>
    </row>
    <row r="16" spans="2:10" x14ac:dyDescent="0.25">
      <c r="H16" s="9"/>
      <c r="I16" s="9"/>
    </row>
    <row r="17" spans="2:10" x14ac:dyDescent="0.25">
      <c r="B17" s="37" t="s">
        <v>0</v>
      </c>
      <c r="C17" s="37" t="s">
        <v>1</v>
      </c>
      <c r="D17" s="37" t="s">
        <v>2</v>
      </c>
      <c r="E17" s="37" t="s">
        <v>3</v>
      </c>
      <c r="F17" s="37"/>
      <c r="G17" s="37"/>
      <c r="H17" s="37" t="s">
        <v>4</v>
      </c>
      <c r="I17" s="37" t="s">
        <v>5</v>
      </c>
      <c r="J17" s="37" t="s">
        <v>6</v>
      </c>
    </row>
    <row r="18" spans="2:10" s="15" customFormat="1" ht="22.2" customHeight="1" x14ac:dyDescent="0.3">
      <c r="B18" s="20" t="s">
        <v>20</v>
      </c>
      <c r="C18" s="17"/>
      <c r="D18" s="32" t="s">
        <v>21</v>
      </c>
      <c r="E18" s="18">
        <v>2699000</v>
      </c>
      <c r="F18" s="18"/>
      <c r="G18" s="18"/>
      <c r="H18" s="18">
        <v>0</v>
      </c>
      <c r="I18" s="18">
        <f>E18-H18</f>
        <v>2699000</v>
      </c>
      <c r="J18" s="19">
        <f>H18/E18</f>
        <v>0</v>
      </c>
    </row>
    <row r="19" spans="2:10" x14ac:dyDescent="0.25">
      <c r="D19" s="2" t="s">
        <v>13</v>
      </c>
      <c r="E19" s="3">
        <f>SUM(E18)</f>
        <v>2699000</v>
      </c>
      <c r="F19" s="3">
        <f t="shared" ref="F19:G19" si="3">SUM(F18)</f>
        <v>0</v>
      </c>
      <c r="G19" s="3">
        <f t="shared" si="3"/>
        <v>0</v>
      </c>
      <c r="H19" s="3">
        <f>SUM(H18)</f>
        <v>0</v>
      </c>
      <c r="I19" s="3">
        <f>SUM(I18)</f>
        <v>2699000</v>
      </c>
      <c r="J19" s="4">
        <f>H19/E19</f>
        <v>0</v>
      </c>
    </row>
    <row r="20" spans="2:10" x14ac:dyDescent="0.25">
      <c r="B20" s="10"/>
      <c r="C20" s="10"/>
      <c r="D20" s="5"/>
      <c r="E20" s="6"/>
      <c r="F20" s="6"/>
      <c r="G20" s="6"/>
      <c r="H20" s="6"/>
      <c r="I20" s="6"/>
      <c r="J20" s="8"/>
    </row>
    <row r="22" spans="2:10" ht="17.399999999999999" customHeight="1" x14ac:dyDescent="0.25">
      <c r="B22" s="37" t="s">
        <v>0</v>
      </c>
      <c r="C22" s="37" t="s">
        <v>1</v>
      </c>
      <c r="D22" s="37" t="s">
        <v>2</v>
      </c>
      <c r="E22" s="37" t="s">
        <v>3</v>
      </c>
      <c r="F22" s="37"/>
      <c r="G22" s="37"/>
      <c r="H22" s="37" t="s">
        <v>4</v>
      </c>
      <c r="I22" s="37" t="s">
        <v>5</v>
      </c>
      <c r="J22" s="37" t="s">
        <v>6</v>
      </c>
    </row>
    <row r="23" spans="2:10" s="15" customFormat="1" ht="30.6" customHeight="1" x14ac:dyDescent="0.3">
      <c r="B23" s="20" t="s">
        <v>22</v>
      </c>
      <c r="C23" s="17"/>
      <c r="D23" s="32" t="s">
        <v>23</v>
      </c>
      <c r="E23" s="18">
        <v>1004000</v>
      </c>
      <c r="F23" s="18"/>
      <c r="G23" s="18"/>
      <c r="H23" s="18">
        <v>430422.89</v>
      </c>
      <c r="I23" s="18">
        <f>E23-H23</f>
        <v>573577.11</v>
      </c>
      <c r="J23" s="19">
        <f>H23/E23</f>
        <v>0.42870805776892434</v>
      </c>
    </row>
    <row r="24" spans="2:10" ht="16.8" customHeight="1" x14ac:dyDescent="0.25">
      <c r="D24" s="2" t="s">
        <v>13</v>
      </c>
      <c r="E24" s="3">
        <f>SUM(E23)</f>
        <v>1004000</v>
      </c>
      <c r="F24" s="3">
        <f t="shared" ref="F24:G24" si="4">SUM(F23)</f>
        <v>0</v>
      </c>
      <c r="G24" s="3">
        <f t="shared" si="4"/>
        <v>0</v>
      </c>
      <c r="H24" s="3">
        <v>430422.88550000003</v>
      </c>
      <c r="I24" s="3">
        <f>SUM(I23)</f>
        <v>573577.11</v>
      </c>
      <c r="J24" s="4">
        <f>H24/E24</f>
        <v>0.42870805328685263</v>
      </c>
    </row>
    <row r="26" spans="2:10" x14ac:dyDescent="0.25">
      <c r="D26" s="11" t="s">
        <v>24</v>
      </c>
      <c r="E26" s="12">
        <f>SUM(E24+E19+E14+E9)</f>
        <v>23767300</v>
      </c>
    </row>
    <row r="27" spans="2:10" x14ac:dyDescent="0.25">
      <c r="F27" s="13"/>
      <c r="G27" s="13">
        <v>2021</v>
      </c>
      <c r="H27" s="13">
        <v>2022</v>
      </c>
      <c r="I27" s="13">
        <v>2023</v>
      </c>
    </row>
    <row r="28" spans="2:10" ht="27.6" customHeight="1" x14ac:dyDescent="0.25">
      <c r="F28" s="34" t="s">
        <v>28</v>
      </c>
      <c r="G28" s="14" t="s">
        <v>29</v>
      </c>
      <c r="H28" s="14" t="s">
        <v>29</v>
      </c>
      <c r="I28" s="14" t="s">
        <v>29</v>
      </c>
    </row>
    <row r="29" spans="2:10" ht="27.6" customHeight="1" x14ac:dyDescent="0.25">
      <c r="F29" s="34" t="s">
        <v>25</v>
      </c>
      <c r="G29" s="30">
        <v>10064300</v>
      </c>
      <c r="H29" s="31">
        <v>10529000</v>
      </c>
      <c r="I29" s="31">
        <v>10805000</v>
      </c>
    </row>
    <row r="30" spans="2:10" ht="27.6" customHeight="1" x14ac:dyDescent="0.25">
      <c r="F30" s="34" t="s">
        <v>26</v>
      </c>
      <c r="G30" s="30">
        <v>10000000</v>
      </c>
      <c r="H30" s="31">
        <v>9552000</v>
      </c>
      <c r="I30" s="31">
        <v>21000000</v>
      </c>
    </row>
    <row r="31" spans="2:10" ht="27.6" customHeight="1" x14ac:dyDescent="0.25">
      <c r="F31" s="34" t="s">
        <v>30</v>
      </c>
      <c r="G31" s="30">
        <v>2699000</v>
      </c>
      <c r="H31" s="31">
        <v>2000000</v>
      </c>
      <c r="I31" s="31">
        <v>3000000</v>
      </c>
    </row>
    <row r="32" spans="2:10" ht="27.6" customHeight="1" x14ac:dyDescent="0.25">
      <c r="F32" s="35" t="s">
        <v>27</v>
      </c>
      <c r="G32" s="31">
        <v>1004000</v>
      </c>
      <c r="H32" s="31"/>
      <c r="I32" s="31"/>
    </row>
    <row r="33" spans="7:9" ht="14.4" thickBot="1" x14ac:dyDescent="0.3">
      <c r="G33" s="33">
        <f>SUM(G29:G32)</f>
        <v>23767300</v>
      </c>
      <c r="H33" s="33">
        <f t="shared" ref="H33:I33" si="5">SUM(H29:H32)</f>
        <v>22081000</v>
      </c>
      <c r="I33" s="33">
        <f t="shared" si="5"/>
        <v>34805000</v>
      </c>
    </row>
    <row r="34" spans="7:9" ht="14.4" thickTop="1" x14ac:dyDescent="0.25"/>
  </sheetData>
  <mergeCells count="1">
    <mergeCell ref="B2:J2"/>
  </mergeCells>
  <pageMargins left="0.7" right="0.7" top="0.75" bottom="0.75" header="0.3" footer="0.3"/>
  <pageSetup paperSize="9" scale="83" orientation="landscape" r:id="rId1"/>
  <ignoredErrors>
    <ignoredError sqref="E9:J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Koert</dc:creator>
  <cp:lastModifiedBy>Bennie Strydom</cp:lastModifiedBy>
  <cp:lastPrinted>2021-09-07T07:06:10Z</cp:lastPrinted>
  <dcterms:created xsi:type="dcterms:W3CDTF">2021-09-07T06:33:50Z</dcterms:created>
  <dcterms:modified xsi:type="dcterms:W3CDTF">2021-10-26T19:55:35Z</dcterms:modified>
</cp:coreProperties>
</file>